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202300"/>
  <mc:AlternateContent xmlns:mc="http://schemas.openxmlformats.org/markup-compatibility/2006">
    <mc:Choice Requires="x15">
      <x15ac:absPath xmlns:x15ac="http://schemas.microsoft.com/office/spreadsheetml/2010/11/ac" url="D:\Asad\Projects\Template22\50 Templates Redsign\"/>
    </mc:Choice>
  </mc:AlternateContent>
  <xr:revisionPtr revIDLastSave="0" documentId="13_ncr:1_{870ABDBA-DE36-4FA7-B078-9C5D68CFD7E2}" xr6:coauthVersionLast="47" xr6:coauthVersionMax="47" xr10:uidLastSave="{00000000-0000-0000-0000-000000000000}"/>
  <bookViews>
    <workbookView xWindow="-120" yWindow="-120" windowWidth="20730" windowHeight="11160" xr2:uid="{21CB97C2-0400-4D2F-AE1F-6C97F5975D20}"/>
  </bookViews>
  <sheets>
    <sheet name="Task Manager" sheetId="1" r:id="rId1"/>
    <sheet name="Settings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5" i="2" l="1"/>
  <c r="J5" i="2"/>
  <c r="J6" i="2"/>
  <c r="J7" i="2"/>
  <c r="J8" i="2"/>
  <c r="G5" i="2"/>
  <c r="G6" i="2"/>
  <c r="G7" i="2"/>
  <c r="G8" i="2"/>
  <c r="N15" i="1"/>
  <c r="O15" i="1" s="1"/>
  <c r="N16" i="1"/>
  <c r="O16" i="1" s="1"/>
  <c r="N17" i="1"/>
  <c r="O17" i="1" s="1"/>
  <c r="N18" i="1"/>
  <c r="N19" i="1"/>
  <c r="O19" i="1" s="1"/>
  <c r="N20" i="1"/>
  <c r="O20" i="1" s="1"/>
  <c r="N21" i="1"/>
  <c r="O21" i="1" s="1"/>
  <c r="N22" i="1"/>
  <c r="O22" i="1" s="1"/>
  <c r="N23" i="1"/>
  <c r="O23" i="1" s="1"/>
  <c r="N24" i="1"/>
  <c r="O24" i="1" s="1"/>
  <c r="O18" i="1"/>
  <c r="M15" i="1"/>
  <c r="M16" i="1"/>
  <c r="M17" i="1"/>
  <c r="M18" i="1"/>
  <c r="M19" i="1"/>
  <c r="M20" i="1"/>
  <c r="M21" i="1"/>
  <c r="M22" i="1"/>
  <c r="M23" i="1"/>
  <c r="M24" i="1"/>
  <c r="C24" i="1"/>
  <c r="C23" i="1"/>
  <c r="C22" i="1"/>
  <c r="C21" i="1"/>
  <c r="C20" i="1"/>
  <c r="C19" i="1"/>
  <c r="C18" i="1"/>
  <c r="C17" i="1"/>
  <c r="C16" i="1"/>
  <c r="C15" i="1"/>
  <c r="D5" i="2" l="1"/>
  <c r="D8" i="2"/>
  <c r="D7" i="2"/>
  <c r="D10" i="2"/>
  <c r="D6" i="2"/>
  <c r="D9" i="2"/>
  <c r="M5" i="2"/>
  <c r="M6" i="2"/>
</calcChain>
</file>

<file path=xl/sharedStrings.xml><?xml version="1.0" encoding="utf-8"?>
<sst xmlns="http://schemas.openxmlformats.org/spreadsheetml/2006/main" count="105" uniqueCount="76">
  <si>
    <t>Task ID</t>
  </si>
  <si>
    <t>Task Name</t>
  </si>
  <si>
    <t>Description</t>
  </si>
  <si>
    <t>Assigned To</t>
  </si>
  <si>
    <t>Start Date</t>
  </si>
  <si>
    <t>Due Date</t>
  </si>
  <si>
    <t>Priority</t>
  </si>
  <si>
    <t>Status</t>
  </si>
  <si>
    <t>Completion Date</t>
  </si>
  <si>
    <t>Remarks</t>
  </si>
  <si>
    <t>Website Redesign</t>
  </si>
  <si>
    <t>Redesign homepage and product pages</t>
  </si>
  <si>
    <t>Sarah Lee</t>
  </si>
  <si>
    <t>High</t>
  </si>
  <si>
    <t>In Progress</t>
  </si>
  <si>
    <t>Awaiting client approval</t>
  </si>
  <si>
    <t>UI Mockups</t>
  </si>
  <si>
    <t>Create Figma prototypes for new layout</t>
  </si>
  <si>
    <t>Alex Wong</t>
  </si>
  <si>
    <t>Completed</t>
  </si>
  <si>
    <t>Client approved V2</t>
  </si>
  <si>
    <t>Mobile Optimization</t>
  </si>
  <si>
    <t>Implement responsive design for mobile</t>
  </si>
  <si>
    <t>Jamie Chen</t>
  </si>
  <si>
    <t>Medium</t>
  </si>
  <si>
    <t>Not Started</t>
  </si>
  <si>
    <t>Marketing Campaign</t>
  </si>
  <si>
    <t>Launch Q3 social media campaign</t>
  </si>
  <si>
    <t>Marketing Team</t>
  </si>
  <si>
    <t>Budget: $5,000</t>
  </si>
  <si>
    <t>Content Creation</t>
  </si>
  <si>
    <t>Write blog posts and social media copies</t>
  </si>
  <si>
    <t>Priya Patel</t>
  </si>
  <si>
    <t>3/5 posts done</t>
  </si>
  <si>
    <t>Database Migration</t>
  </si>
  <si>
    <t>Move customer data to new AWS server</t>
  </si>
  <si>
    <t>IT Team</t>
  </si>
  <si>
    <t>Critical</t>
  </si>
  <si>
    <t>Blocked</t>
  </si>
  <si>
    <t>Waiting for security clearance</t>
  </si>
  <si>
    <t>Backup Existing Data</t>
  </si>
  <si>
    <t>Create full backup before migration</t>
  </si>
  <si>
    <t>Ryan Kim</t>
  </si>
  <si>
    <t>Verified backup integrity</t>
  </si>
  <si>
    <t>Employee Training</t>
  </si>
  <si>
    <t>Conduct GDPR compliance training</t>
  </si>
  <si>
    <t>HR Department</t>
  </si>
  <si>
    <t>Low</t>
  </si>
  <si>
    <t>Schedule Sessions</t>
  </si>
  <si>
    <t>Book rooms and send invites</t>
  </si>
  <si>
    <t>Olivia Smith</t>
  </si>
  <si>
    <t>2/4 sessions scheduled</t>
  </si>
  <si>
    <t>Quarterly Audit</t>
  </si>
  <si>
    <t>Review financial records for Q2</t>
  </si>
  <si>
    <t>Finance Team</t>
  </si>
  <si>
    <t>External auditor involved</t>
  </si>
  <si>
    <t>Overdue</t>
  </si>
  <si>
    <t>Aging</t>
  </si>
  <si>
    <t>Overdue Days</t>
  </si>
  <si>
    <t>0 to 5 days</t>
  </si>
  <si>
    <t>5 to 10 days</t>
  </si>
  <si>
    <t>10 to 15 days</t>
  </si>
  <si>
    <t>15 to 20 days</t>
  </si>
  <si>
    <t>20 to 25 days</t>
  </si>
  <si>
    <t>Above 25 days</t>
  </si>
  <si>
    <t>COUNT</t>
  </si>
  <si>
    <t>Yes</t>
  </si>
  <si>
    <t>No</t>
  </si>
  <si>
    <t>Total Tasks</t>
  </si>
  <si>
    <t>Project</t>
  </si>
  <si>
    <t>[Project Name]</t>
  </si>
  <si>
    <t>Project Manager</t>
  </si>
  <si>
    <t>[Name]</t>
  </si>
  <si>
    <t>Date</t>
  </si>
  <si>
    <t>Updated on</t>
  </si>
  <si>
    <t>[Date]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</si>
</sst>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9" formatCode="m/d/yy;@"/>
  </numFmts>
  <fonts count="4" x14ac:knownFonts="1">
    <font>
      <sz val="11"/>
      <color theme="1"/>
      <name val="Segoe UI"/>
      <family val="2"/>
    </font>
    <font>
      <b/>
      <sz val="11"/>
      <color theme="0"/>
      <name val="Segoe UI"/>
      <family val="2"/>
    </font>
    <font>
      <b/>
      <sz val="11"/>
      <color theme="1"/>
      <name val="Segoe UI"/>
      <family val="2"/>
    </font>
    <font>
      <sz val="11"/>
      <color theme="0"/>
      <name val="Segoe UI"/>
      <family val="2"/>
    </font>
  </fonts>
  <fills count="7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3" tint="9.9978637043366805E-2"/>
        <bgColor indexed="64"/>
      </patternFill>
    </fill>
    <fill>
      <patternFill patternType="solid">
        <fgColor theme="3" tint="0.499984740745262"/>
        <bgColor indexed="64"/>
      </patternFill>
    </fill>
    <fill>
      <patternFill patternType="solid">
        <fgColor theme="0" tint="-0.14999847407452621"/>
        <bgColor theme="0" tint="-0.14999847407452621"/>
      </patternFill>
    </fill>
  </fills>
  <borders count="4">
    <border>
      <left/>
      <right/>
      <top/>
      <bottom/>
      <diagonal/>
    </border>
    <border>
      <left style="thin">
        <color theme="4" tint="0.39997558519241921"/>
      </left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1"/>
      </top>
      <bottom/>
      <diagonal/>
    </border>
    <border>
      <left style="thin">
        <color theme="4" tint="0.39997558519241921"/>
      </left>
      <right style="thin">
        <color theme="4" tint="0.39997558519241921"/>
      </right>
      <top style="thin">
        <color theme="4" tint="0.39997558519241921"/>
      </top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horizontal="center"/>
    </xf>
    <xf numFmtId="0" fontId="3" fillId="4" borderId="0" xfId="0" applyFont="1" applyFill="1" applyAlignment="1">
      <alignment horizontal="center"/>
    </xf>
    <xf numFmtId="0" fontId="0" fillId="3" borderId="1" xfId="0" applyFont="1" applyFill="1" applyBorder="1"/>
    <xf numFmtId="0" fontId="0" fillId="6" borderId="0" xfId="0" applyFont="1" applyFill="1"/>
    <xf numFmtId="0" fontId="0" fillId="0" borderId="0" xfId="0" applyFont="1"/>
    <xf numFmtId="0" fontId="0" fillId="6" borderId="0" xfId="0" applyFont="1" applyFill="1" applyAlignment="1">
      <alignment horizontal="center"/>
    </xf>
    <xf numFmtId="0" fontId="0" fillId="6" borderId="2" xfId="0" applyFont="1" applyFill="1" applyBorder="1" applyAlignment="1">
      <alignment horizontal="center"/>
    </xf>
    <xf numFmtId="0" fontId="0" fillId="6" borderId="2" xfId="0" applyFont="1" applyFill="1" applyBorder="1"/>
    <xf numFmtId="15" fontId="0" fillId="6" borderId="2" xfId="0" applyNumberFormat="1" applyFont="1" applyFill="1" applyBorder="1"/>
    <xf numFmtId="0" fontId="0" fillId="0" borderId="0" xfId="0" applyFont="1" applyAlignment="1">
      <alignment horizontal="center"/>
    </xf>
    <xf numFmtId="15" fontId="0" fillId="0" borderId="0" xfId="0" applyNumberFormat="1" applyFont="1"/>
    <xf numFmtId="15" fontId="0" fillId="6" borderId="0" xfId="0" applyNumberFormat="1" applyFont="1" applyFill="1"/>
    <xf numFmtId="0" fontId="1" fillId="4" borderId="0" xfId="0" applyFont="1" applyFill="1" applyBorder="1" applyAlignment="1">
      <alignment horizontal="center"/>
    </xf>
    <xf numFmtId="0" fontId="1" fillId="5" borderId="0" xfId="0" applyFont="1" applyFill="1" applyBorder="1" applyAlignment="1">
      <alignment horizontal="center"/>
    </xf>
    <xf numFmtId="0" fontId="1" fillId="2" borderId="3" xfId="0" applyFont="1" applyFill="1" applyBorder="1"/>
    <xf numFmtId="0" fontId="2" fillId="0" borderId="0" xfId="0" applyFont="1"/>
    <xf numFmtId="0" fontId="2" fillId="0" borderId="0" xfId="0" applyFont="1" applyAlignment="1">
      <alignment horizontal="left" indent="1"/>
    </xf>
    <xf numFmtId="169" fontId="2" fillId="0" borderId="0" xfId="0" applyNumberFormat="1" applyFont="1" applyAlignment="1">
      <alignment horizontal="left" indent="1"/>
    </xf>
  </cellXfs>
  <cellStyles count="1">
    <cellStyle name="Normal" xfId="0" builtinId="0"/>
  </cellStyles>
  <dxfs count="23"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Segoe UI"/>
        <family val="2"/>
        <scheme val="none"/>
      </font>
      <numFmt numFmtId="0" formatCode="General"/>
      <fill>
        <patternFill patternType="solid">
          <fgColor theme="0" tint="-0.14999847407452621"/>
          <bgColor theme="0" tint="-0.1499984740745262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Segoe UI"/>
        <family val="2"/>
        <scheme val="none"/>
      </font>
      <numFmt numFmtId="0" formatCode="General"/>
      <fill>
        <patternFill patternType="solid">
          <fgColor theme="0" tint="-0.14999847407452621"/>
          <bgColor theme="0" tint="-0.1499984740745262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Segoe UI"/>
        <family val="2"/>
        <scheme val="none"/>
      </font>
      <numFmt numFmtId="0" formatCode="General"/>
      <fill>
        <patternFill patternType="solid">
          <fgColor theme="0" tint="-0.14999847407452621"/>
          <bgColor theme="0" tint="-0.14999847407452621"/>
        </patternFill>
      </fill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Segoe UI"/>
        <family val="2"/>
        <scheme val="none"/>
      </font>
      <fill>
        <patternFill patternType="solid">
          <fgColor indexed="64"/>
          <bgColor theme="3" tint="0.499984740745262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Segoe UI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Segoe UI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Segoe UI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Segoe UI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Segoe UI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Segoe UI"/>
        <family val="2"/>
        <scheme val="none"/>
      </font>
      <numFmt numFmtId="20" formatCode="d\-mmm\-yy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Segoe UI"/>
        <family val="2"/>
        <scheme val="none"/>
      </font>
      <numFmt numFmtId="20" formatCode="d\-mmm\-yy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Segoe UI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Segoe UI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Segoe UI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Segoe UI"/>
        <family val="2"/>
        <scheme val="none"/>
      </font>
      <alignment horizontal="center" vertical="bottom" textRotation="0" wrapText="0" indent="0" justifyLastLine="0" shrinkToFit="0" readingOrder="0"/>
    </dxf>
    <dxf>
      <border outline="0">
        <top style="thin">
          <color theme="1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Segoe UI"/>
        <family val="2"/>
        <scheme val="none"/>
      </font>
      <fill>
        <patternFill patternType="solid">
          <fgColor indexed="64"/>
          <bgColor theme="3" tint="9.9978637043366805E-2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Segoe UI"/>
        <family val="2"/>
        <scheme val="none"/>
      </font>
      <fill>
        <patternFill patternType="solid">
          <fgColor indexed="64"/>
          <bgColor theme="3" tint="9.9978637043366805E-2"/>
        </patternFill>
      </fill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colors>
    <mruColors>
      <color rgb="FFFF292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Tasks</a:t>
            </a:r>
            <a:r>
              <a:rPr lang="en-US" baseline="0"/>
              <a:t> by Priority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7752649589687364"/>
          <c:y val="0.15903725575969671"/>
          <c:w val="0.63928602279145497"/>
          <c:h val="0.70143883056284639"/>
        </c:manualLayout>
      </c:layout>
      <c:doughnutChart>
        <c:varyColors val="1"/>
        <c:ser>
          <c:idx val="0"/>
          <c:order val="0"/>
          <c:dPt>
            <c:idx val="0"/>
            <c:bubble3D val="0"/>
            <c:spPr>
              <a:solidFill>
                <a:srgbClr val="FF2929">
                  <a:alpha val="50196"/>
                </a:srgb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E735-41A8-B45C-8681B3C125B1}"/>
              </c:ext>
            </c:extLst>
          </c:dPt>
          <c:dPt>
            <c:idx val="1"/>
            <c:bubble3D val="0"/>
            <c:spPr>
              <a:solidFill>
                <a:srgbClr val="FFC00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E735-41A8-B45C-8681B3C125B1}"/>
              </c:ext>
            </c:extLst>
          </c:dPt>
          <c:dPt>
            <c:idx val="2"/>
            <c:bubble3D val="0"/>
            <c:spPr>
              <a:solidFill>
                <a:srgbClr val="FF000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E735-41A8-B45C-8681B3C125B1}"/>
              </c:ext>
            </c:extLst>
          </c:dPt>
          <c:dPt>
            <c:idx val="3"/>
            <c:bubble3D val="0"/>
            <c:spPr>
              <a:solidFill>
                <a:srgbClr val="92D05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E735-41A8-B45C-8681B3C125B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4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Settings!$F$5:$F$8</c:f>
              <c:strCache>
                <c:ptCount val="4"/>
                <c:pt idx="0">
                  <c:v>High</c:v>
                </c:pt>
                <c:pt idx="1">
                  <c:v>Medium</c:v>
                </c:pt>
                <c:pt idx="2">
                  <c:v>Critical</c:v>
                </c:pt>
                <c:pt idx="3">
                  <c:v>Low</c:v>
                </c:pt>
              </c:strCache>
            </c:strRef>
          </c:cat>
          <c:val>
            <c:numRef>
              <c:f>Settings!$G$5:$G$8</c:f>
              <c:numCache>
                <c:formatCode>General</c:formatCode>
                <c:ptCount val="4"/>
                <c:pt idx="0">
                  <c:v>5</c:v>
                </c:pt>
                <c:pt idx="1">
                  <c:v>3</c:v>
                </c:pt>
                <c:pt idx="2">
                  <c:v>1</c:v>
                </c:pt>
                <c:pt idx="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E735-41A8-B45C-8681B3C125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8"/>
      </c:doughnut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Tasks</a:t>
            </a:r>
            <a:r>
              <a:rPr lang="en-US" baseline="0"/>
              <a:t> by Status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7752649589687364"/>
          <c:y val="0.15903725575969671"/>
          <c:w val="0.63928602279145497"/>
          <c:h val="0.70143883056284639"/>
        </c:manualLayout>
      </c:layout>
      <c:doughnutChart>
        <c:varyColors val="1"/>
        <c:ser>
          <c:idx val="0"/>
          <c:order val="0"/>
          <c:tx>
            <c:strRef>
              <c:f>'Task Manager'!$J$14</c:f>
              <c:strCache>
                <c:ptCount val="1"/>
                <c:pt idx="0">
                  <c:v>Status</c:v>
                </c:pt>
              </c:strCache>
            </c:strRef>
          </c:tx>
          <c:dPt>
            <c:idx val="0"/>
            <c:bubble3D val="0"/>
            <c:spPr>
              <a:solidFill>
                <a:srgbClr val="FFC00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1502-42D6-A3E6-7CFA52037908}"/>
              </c:ext>
            </c:extLst>
          </c:dPt>
          <c:dPt>
            <c:idx val="1"/>
            <c:bubble3D val="0"/>
            <c:spPr>
              <a:solidFill>
                <a:srgbClr val="00B05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1502-42D6-A3E6-7CFA52037908}"/>
              </c:ext>
            </c:extLst>
          </c:dPt>
          <c:dPt>
            <c:idx val="2"/>
            <c:bubble3D val="0"/>
            <c:spPr>
              <a:solidFill>
                <a:srgbClr val="FF000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1502-42D6-A3E6-7CFA52037908}"/>
              </c:ext>
            </c:extLst>
          </c:dPt>
          <c:dPt>
            <c:idx val="3"/>
            <c:bubble3D val="0"/>
            <c:spPr>
              <a:solidFill>
                <a:schemeClr val="accent1">
                  <a:lumMod val="7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1502-42D6-A3E6-7CFA5203790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4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Settings!$I$5:$I$8</c:f>
              <c:strCache>
                <c:ptCount val="4"/>
                <c:pt idx="0">
                  <c:v>In Progress</c:v>
                </c:pt>
                <c:pt idx="1">
                  <c:v>Completed</c:v>
                </c:pt>
                <c:pt idx="2">
                  <c:v>Not Started</c:v>
                </c:pt>
                <c:pt idx="3">
                  <c:v>Blocked</c:v>
                </c:pt>
              </c:strCache>
            </c:strRef>
          </c:cat>
          <c:val>
            <c:numRef>
              <c:f>Settings!$J$5:$J$8</c:f>
              <c:numCache>
                <c:formatCode>General</c:formatCode>
                <c:ptCount val="4"/>
                <c:pt idx="0">
                  <c:v>4</c:v>
                </c:pt>
                <c:pt idx="1">
                  <c:v>2</c:v>
                </c:pt>
                <c:pt idx="2">
                  <c:v>3</c:v>
                </c:pt>
                <c:pt idx="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1502-42D6-A3E6-7CFA520379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8"/>
      </c:doughnut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2.8031496062992114E-2"/>
          <c:y val="0.82682168635170616"/>
          <c:w val="0.9439370078740158"/>
          <c:h val="0.1679699803149606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Overdue Tasks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F3AC-481D-B0A5-07A099B94229}"/>
              </c:ext>
            </c:extLst>
          </c:dPt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3AC-481D-B0A5-07A099B94229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4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Settings!$L$5:$L$6</c:f>
              <c:strCache>
                <c:ptCount val="2"/>
                <c:pt idx="0">
                  <c:v>Yes</c:v>
                </c:pt>
                <c:pt idx="1">
                  <c:v>No</c:v>
                </c:pt>
              </c:strCache>
            </c:strRef>
          </c:cat>
          <c:val>
            <c:numRef>
              <c:f>Settings!$M$5:$M$6</c:f>
              <c:numCache>
                <c:formatCode>General</c:formatCode>
                <c:ptCount val="2"/>
                <c:pt idx="0">
                  <c:v>4</c:v>
                </c:pt>
                <c:pt idx="1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3AC-481D-B0A5-07A099B94229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82"/>
        <c:axId val="128601728"/>
        <c:axId val="128602688"/>
      </c:barChart>
      <c:catAx>
        <c:axId val="12860172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8602688"/>
        <c:crosses val="autoZero"/>
        <c:auto val="1"/>
        <c:lblAlgn val="ctr"/>
        <c:lblOffset val="100"/>
        <c:noMultiLvlLbl val="0"/>
      </c:catAx>
      <c:valAx>
        <c:axId val="128602688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286017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Tasks</a:t>
            </a:r>
            <a:r>
              <a:rPr lang="en-US" baseline="0"/>
              <a:t> by Aging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4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Settings!$C$5:$C$10</c:f>
              <c:strCache>
                <c:ptCount val="6"/>
                <c:pt idx="0">
                  <c:v>0 to 5 days</c:v>
                </c:pt>
                <c:pt idx="1">
                  <c:v>5 to 10 days</c:v>
                </c:pt>
                <c:pt idx="2">
                  <c:v>10 to 15 days</c:v>
                </c:pt>
                <c:pt idx="3">
                  <c:v>15 to 20 days</c:v>
                </c:pt>
                <c:pt idx="4">
                  <c:v>20 to 25 days</c:v>
                </c:pt>
                <c:pt idx="5">
                  <c:v>Above 25 days</c:v>
                </c:pt>
              </c:strCache>
            </c:strRef>
          </c:cat>
          <c:val>
            <c:numRef>
              <c:f>Settings!$D$5:$D$10</c:f>
              <c:numCache>
                <c:formatCode>General</c:formatCode>
                <c:ptCount val="6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028-4E52-BBC3-F6FB61A99B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2"/>
        <c:axId val="128308368"/>
        <c:axId val="128306928"/>
      </c:barChart>
      <c:catAx>
        <c:axId val="128308368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8306928"/>
        <c:crosses val="autoZero"/>
        <c:auto val="1"/>
        <c:lblAlgn val="ctr"/>
        <c:lblOffset val="100"/>
        <c:noMultiLvlLbl val="0"/>
      </c:catAx>
      <c:valAx>
        <c:axId val="128306928"/>
        <c:scaling>
          <c:orientation val="minMax"/>
        </c:scaling>
        <c:delete val="1"/>
        <c:axPos val="t"/>
        <c:numFmt formatCode="General" sourceLinked="1"/>
        <c:majorTickMark val="none"/>
        <c:minorTickMark val="none"/>
        <c:tickLblPos val="nextTo"/>
        <c:crossAx val="1283083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image" Target="../media/image1.jpeg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1628775</xdr:colOff>
      <xdr:row>0</xdr:row>
      <xdr:rowOff>161925</xdr:rowOff>
    </xdr:from>
    <xdr:to>
      <xdr:col>6</xdr:col>
      <xdr:colOff>285750</xdr:colOff>
      <xdr:row>12</xdr:row>
      <xdr:rowOff>85725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1358EF9A-8909-4778-A523-F3926C60413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409575</xdr:colOff>
      <xdr:row>0</xdr:row>
      <xdr:rowOff>161925</xdr:rowOff>
    </xdr:from>
    <xdr:to>
      <xdr:col>9</xdr:col>
      <xdr:colOff>485775</xdr:colOff>
      <xdr:row>12</xdr:row>
      <xdr:rowOff>85725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A9DC8057-C310-460D-9B69-5DE7757D83E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609600</xdr:colOff>
      <xdr:row>0</xdr:row>
      <xdr:rowOff>161925</xdr:rowOff>
    </xdr:from>
    <xdr:to>
      <xdr:col>11</xdr:col>
      <xdr:colOff>1171575</xdr:colOff>
      <xdr:row>12</xdr:row>
      <xdr:rowOff>85725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EC3C9571-8426-4F97-87DA-BD5053FD18C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11</xdr:col>
      <xdr:colOff>1295400</xdr:colOff>
      <xdr:row>0</xdr:row>
      <xdr:rowOff>161925</xdr:rowOff>
    </xdr:from>
    <xdr:to>
      <xdr:col>14</xdr:col>
      <xdr:colOff>990600</xdr:colOff>
      <xdr:row>12</xdr:row>
      <xdr:rowOff>78317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E5FABDDC-E09A-4C45-A704-F0D2321FB13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</xdr:col>
      <xdr:colOff>1381125</xdr:colOff>
      <xdr:row>4</xdr:row>
      <xdr:rowOff>30690</xdr:rowOff>
    </xdr:from>
    <xdr:to>
      <xdr:col>4</xdr:col>
      <xdr:colOff>1543048</xdr:colOff>
      <xdr:row>5</xdr:row>
      <xdr:rowOff>109007</xdr:rowOff>
    </xdr:to>
    <xdr:sp macro="" textlink="">
      <xdr:nvSpPr>
        <xdr:cNvPr id="7" name="Rectangle 6">
          <a:extLst>
            <a:ext uri="{FF2B5EF4-FFF2-40B4-BE49-F238E27FC236}">
              <a16:creationId xmlns:a16="http://schemas.microsoft.com/office/drawing/2014/main" id="{D23ACF03-F83E-5B05-57E0-74879616C4AD}"/>
            </a:ext>
          </a:extLst>
        </xdr:cNvPr>
        <xdr:cNvSpPr/>
      </xdr:nvSpPr>
      <xdr:spPr>
        <a:xfrm>
          <a:off x="2545292" y="877357"/>
          <a:ext cx="1569506" cy="289983"/>
        </a:xfrm>
        <a:prstGeom prst="rect">
          <a:avLst/>
        </a:prstGeom>
        <a:solidFill>
          <a:schemeClr val="bg2">
            <a:lumMod val="75000"/>
          </a:schemeClr>
        </a:solid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2000" b="1"/>
            <a:t>Total</a:t>
          </a:r>
          <a:r>
            <a:rPr lang="en-US" sz="2000" b="1" baseline="0"/>
            <a:t> Tasks</a:t>
          </a:r>
          <a:endParaRPr lang="en-US" sz="2000" b="1"/>
        </a:p>
      </xdr:txBody>
    </xdr:sp>
    <xdr:clientData/>
  </xdr:twoCellAnchor>
  <xdr:twoCellAnchor>
    <xdr:from>
      <xdr:col>3</xdr:col>
      <xdr:colOff>1381125</xdr:colOff>
      <xdr:row>5</xdr:row>
      <xdr:rowOff>105082</xdr:rowOff>
    </xdr:from>
    <xdr:to>
      <xdr:col>4</xdr:col>
      <xdr:colOff>1543048</xdr:colOff>
      <xdr:row>12</xdr:row>
      <xdr:rowOff>76200</xdr:rowOff>
    </xdr:to>
    <xdr:sp macro="" textlink="Settings!O5">
      <xdr:nvSpPr>
        <xdr:cNvPr id="8" name="Rectangle 7">
          <a:extLst>
            <a:ext uri="{FF2B5EF4-FFF2-40B4-BE49-F238E27FC236}">
              <a16:creationId xmlns:a16="http://schemas.microsoft.com/office/drawing/2014/main" id="{D107E1DB-17D2-4B93-BAF0-0BD9CCB72545}"/>
            </a:ext>
          </a:extLst>
        </xdr:cNvPr>
        <xdr:cNvSpPr/>
      </xdr:nvSpPr>
      <xdr:spPr>
        <a:xfrm>
          <a:off x="2505075" y="1152832"/>
          <a:ext cx="1571623" cy="1437968"/>
        </a:xfrm>
        <a:prstGeom prst="rect">
          <a:avLst/>
        </a:prstGeom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fld id="{44636C2A-DA55-4C34-94BA-52BE3377A4D7}" type="TxLink">
            <a:rPr lang="en-US" sz="5400" b="1" i="0" u="none" strike="noStrike">
              <a:solidFill>
                <a:schemeClr val="bg1"/>
              </a:solidFill>
              <a:latin typeface="Segoe UI"/>
              <a:cs typeface="Segoe UI"/>
            </a:rPr>
            <a:pPr algn="ctr"/>
            <a:t>10</a:t>
          </a:fld>
          <a:endParaRPr lang="en-US" sz="5400" b="1">
            <a:solidFill>
              <a:schemeClr val="bg1"/>
            </a:solidFill>
          </a:endParaRPr>
        </a:p>
      </xdr:txBody>
    </xdr:sp>
    <xdr:clientData/>
  </xdr:twoCellAnchor>
  <xdr:twoCellAnchor editAs="oneCell">
    <xdr:from>
      <xdr:col>2</xdr:col>
      <xdr:colOff>47625</xdr:colOff>
      <xdr:row>0</xdr:row>
      <xdr:rowOff>152401</xdr:rowOff>
    </xdr:from>
    <xdr:to>
      <xdr:col>2</xdr:col>
      <xdr:colOff>666751</xdr:colOff>
      <xdr:row>3</xdr:row>
      <xdr:rowOff>142877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D88B35E8-EDD0-868B-2677-ABBAF4AFA0C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6725" y="152401"/>
          <a:ext cx="619126" cy="619126"/>
        </a:xfrm>
        <a:prstGeom prst="rect">
          <a:avLst/>
        </a:prstGeom>
      </xdr:spPr>
    </xdr:pic>
    <xdr:clientData/>
  </xdr:twoCellAnchor>
  <xdr:twoCellAnchor>
    <xdr:from>
      <xdr:col>3</xdr:col>
      <xdr:colOff>122767</xdr:colOff>
      <xdr:row>0</xdr:row>
      <xdr:rowOff>161925</xdr:rowOff>
    </xdr:from>
    <xdr:to>
      <xdr:col>4</xdr:col>
      <xdr:colOff>1551517</xdr:colOff>
      <xdr:row>3</xdr:row>
      <xdr:rowOff>133350</xdr:rowOff>
    </xdr:to>
    <xdr:sp macro="" textlink="">
      <xdr:nvSpPr>
        <xdr:cNvPr id="11" name="Rectangle 10">
          <a:extLst>
            <a:ext uri="{FF2B5EF4-FFF2-40B4-BE49-F238E27FC236}">
              <a16:creationId xmlns:a16="http://schemas.microsoft.com/office/drawing/2014/main" id="{52B2CC10-63F0-1082-C199-AE9A867B65AD}"/>
            </a:ext>
          </a:extLst>
        </xdr:cNvPr>
        <xdr:cNvSpPr/>
      </xdr:nvSpPr>
      <xdr:spPr>
        <a:xfrm>
          <a:off x="1286934" y="161925"/>
          <a:ext cx="2836333" cy="606425"/>
        </a:xfrm>
        <a:prstGeom prst="rect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800"/>
            <a:t>TASK MANAGER TEMPLATE</a:t>
          </a:r>
        </a:p>
      </xdr:txBody>
    </xdr: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C8E9BFAE-A027-4ED3-B7E5-8CC9BD1D0A96}" name="Table5" displayName="Table5" ref="C14:O24" totalsRowShown="0" headerRowDxfId="7" dataDxfId="8" tableBorderDxfId="19">
  <autoFilter ref="C14:O24" xr:uid="{C8E9BFAE-A027-4ED3-B7E5-8CC9BD1D0A96}"/>
  <tableColumns count="13">
    <tableColumn id="1" xr3:uid="{4B242A13-C6B6-43A4-8602-9B230AA362A5}" name="Task ID" dataDxfId="18">
      <calculatedColumnFormula>IF(D15="","",ROW()-ROW($C$14))</calculatedColumnFormula>
    </tableColumn>
    <tableColumn id="2" xr3:uid="{9C5A81EA-73C9-4E85-8E1A-FE47AD367583}" name="Task Name" dataDxfId="17"/>
    <tableColumn id="3" xr3:uid="{883F579B-02DD-40F5-B3A9-9C102463267A}" name="Description" dataDxfId="16"/>
    <tableColumn id="4" xr3:uid="{3B430CF9-0910-4964-97AC-59AFDA825746}" name="Assigned To" dataDxfId="15"/>
    <tableColumn id="5" xr3:uid="{E2D20256-B732-4291-9D02-45EB1CDEDF4B}" name="Start Date" dataDxfId="14"/>
    <tableColumn id="6" xr3:uid="{0293C08A-AAF6-46DF-9B13-3C64321B6772}" name="Due Date" dataDxfId="13"/>
    <tableColumn id="7" xr3:uid="{4E4051BD-C1B3-4E19-B5D4-DCA84EF0BEF3}" name="Priority" dataDxfId="12"/>
    <tableColumn id="8" xr3:uid="{4B28EDB3-2394-484D-869A-662A83D14A93}" name="Status" dataDxfId="11"/>
    <tableColumn id="9" xr3:uid="{CA5D0EDB-0460-4510-81CF-50923D466B57}" name="Completion Date" dataDxfId="10"/>
    <tableColumn id="10" xr3:uid="{899A84D2-2C9B-4EC2-A5DC-9938A81607E1}" name="Remarks" dataDxfId="9"/>
    <tableColumn id="11" xr3:uid="{CE3135CA-9828-48B0-8DA9-02E539EA2F6A}" name="Overdue" dataDxfId="6">
      <calculatedColumnFormula>IF(Table5[[#This Row],[Start Date]]="","",IF(Table5[[#This Row],[Status]]="Completed","No",IF(Table5[[#This Row],[Due Date]]&lt;IF(Table5[[#This Row],[Completion Date]]="",TODAY(),Table5[[#This Row],[Completion Date]]),"Yes","No")))</calculatedColumnFormula>
    </tableColumn>
    <tableColumn id="12" xr3:uid="{8A08AFE9-EE91-4C9D-93D6-3736CA3317B3}" name="Overdue Days" dataDxfId="4">
      <calculatedColumnFormula>IF(AND(Table5[[#This Row],[Status]]&lt;&gt;"Completed",Table5[[#This Row],[Due Date]]&lt;=TODAY()),TODAY()-Table5[[#This Row],[Due Date]],"")</calculatedColumnFormula>
    </tableColumn>
    <tableColumn id="13" xr3:uid="{066107AB-E3E1-4E6F-9F62-9A98F399FDA3}" name="Aging" dataDxfId="5">
      <calculatedColumnFormula>IF(Table5[[#This Row],[Overdue Days]]&lt;&gt;"",VLOOKUP(Table5[[#This Row],[Overdue Days]],AgingT[],2),"")</calculatedColumnFormula>
    </tableColumn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DBFF77A0-0B43-40EB-9DFD-DFED81CCD4CD}" name="AgingT" displayName="AgingT" ref="B4:D10" totalsRowShown="0">
  <autoFilter ref="B4:D10" xr:uid="{DBFF77A0-0B43-40EB-9DFD-DFED81CCD4CD}"/>
  <tableColumns count="3">
    <tableColumn id="1" xr3:uid="{6A6FB7BF-6971-43BD-9A9D-6325C36BF59D}" name="Overdue Days" dataDxfId="22"/>
    <tableColumn id="2" xr3:uid="{460A6B6D-B3AC-421F-BAB9-D4032E32E040}" name="Aging"/>
    <tableColumn id="3" xr3:uid="{133E6033-070C-4DF7-8D2F-03261FA70407}" name="COUNT" dataDxfId="0">
      <calculatedColumnFormula>COUNTIF(Table5[Aging],AgingT[[#This Row],[Aging]])</calculatedColumnFormula>
    </tableColumn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184E5881-5483-4381-8105-B5E451D455E6}" name="PriorityT" displayName="PriorityT" ref="F4:G8" totalsRowShown="0" headerRowDxfId="21">
  <autoFilter ref="F4:G8" xr:uid="{184E5881-5483-4381-8105-B5E451D455E6}"/>
  <tableColumns count="2">
    <tableColumn id="1" xr3:uid="{AE31348D-D900-4695-B857-A520AB3FAD62}" name="Priority"/>
    <tableColumn id="2" xr3:uid="{375A65CA-D40A-4637-ABAE-6228892A3603}" name="COUNT" dataDxfId="3">
      <calculatedColumnFormula>COUNTIF(Table5[Priority],PriorityT[[#This Row],[Priority]])</calculatedColumnFormula>
    </tableColumn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4BEBC579-5481-4619-BCAA-5154365F02AB}" name="StatusT" displayName="StatusT" ref="I4:J8" totalsRowShown="0" headerRowDxfId="20">
  <autoFilter ref="I4:J8" xr:uid="{4BEBC579-5481-4619-BCAA-5154365F02AB}"/>
  <tableColumns count="2">
    <tableColumn id="1" xr3:uid="{C32F15A0-C862-4230-80B7-8DE455E50B7B}" name="Status"/>
    <tableColumn id="2" xr3:uid="{5C76BD2F-D1B1-44CE-AAF9-BFE444EA3948}" name="COUNT" dataDxfId="2">
      <calculatedColumnFormula>COUNTIF(Table5[Status],StatusT[[#This Row],[Status]])</calculatedColumnFormula>
    </tableColumn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F597CBB0-A8A9-4FA7-83D4-01D25319CC71}" name="Table6" displayName="Table6" ref="L4:M6" totalsRowShown="0">
  <autoFilter ref="L4:M6" xr:uid="{F597CBB0-A8A9-4FA7-83D4-01D25319CC71}"/>
  <tableColumns count="2">
    <tableColumn id="1" xr3:uid="{12BB9418-1224-4B84-915F-4A26F4533A7D}" name="Overdue Days"/>
    <tableColumn id="2" xr3:uid="{6D6203E3-5767-4461-828C-093CA70AC78D}" name="COUNT" dataDxfId="1">
      <calculatedColumnFormula>COUNTIF(Table5[Overdue],Table6[[#This Row],[Overdue Days]])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table" Target="../tables/table3.xml"/><Relationship Id="rId1" Type="http://schemas.openxmlformats.org/officeDocument/2006/relationships/table" Target="../tables/table2.xml"/><Relationship Id="rId4" Type="http://schemas.openxmlformats.org/officeDocument/2006/relationships/table" Target="../tables/table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D9DA39-547E-4CE5-A060-3FAC55BCB20E}">
  <dimension ref="C5:O24"/>
  <sheetViews>
    <sheetView showGridLines="0" tabSelected="1" zoomScale="80" zoomScaleNormal="80" workbookViewId="0">
      <selection activeCell="Q6" sqref="Q6"/>
    </sheetView>
  </sheetViews>
  <sheetFormatPr defaultRowHeight="16.5" x14ac:dyDescent="0.3"/>
  <cols>
    <col min="1" max="2" width="2.75" customWidth="1"/>
    <col min="3" max="3" width="9.75" customWidth="1"/>
    <col min="4" max="4" width="18.5" bestFit="1" customWidth="1"/>
    <col min="5" max="5" width="35.875" bestFit="1" customWidth="1"/>
    <col min="6" max="6" width="14.5" bestFit="1" customWidth="1"/>
    <col min="7" max="7" width="11.625" customWidth="1"/>
    <col min="8" max="8" width="10.875" customWidth="1"/>
    <col min="9" max="9" width="9.25" customWidth="1"/>
    <col min="10" max="10" width="10.5" bestFit="1" customWidth="1"/>
    <col min="11" max="11" width="17.5" customWidth="1"/>
    <col min="12" max="12" width="25.875" bestFit="1" customWidth="1"/>
    <col min="13" max="13" width="9" customWidth="1"/>
    <col min="14" max="14" width="13.625" customWidth="1"/>
    <col min="15" max="15" width="13.125" bestFit="1" customWidth="1"/>
  </cols>
  <sheetData>
    <row r="5" spans="3:15" x14ac:dyDescent="0.3">
      <c r="C5" t="s">
        <v>69</v>
      </c>
    </row>
    <row r="6" spans="3:15" x14ac:dyDescent="0.3">
      <c r="C6" s="17" t="s">
        <v>70</v>
      </c>
    </row>
    <row r="7" spans="3:15" x14ac:dyDescent="0.3">
      <c r="C7" t="s">
        <v>71</v>
      </c>
    </row>
    <row r="8" spans="3:15" x14ac:dyDescent="0.3">
      <c r="C8" s="17" t="s">
        <v>72</v>
      </c>
    </row>
    <row r="9" spans="3:15" x14ac:dyDescent="0.3">
      <c r="C9" t="s">
        <v>73</v>
      </c>
      <c r="D9" s="16"/>
    </row>
    <row r="10" spans="3:15" x14ac:dyDescent="0.3">
      <c r="C10" s="18" t="s">
        <v>75</v>
      </c>
    </row>
    <row r="11" spans="3:15" x14ac:dyDescent="0.3">
      <c r="C11" t="s">
        <v>74</v>
      </c>
    </row>
    <row r="12" spans="3:15" x14ac:dyDescent="0.3">
      <c r="C12" s="18" t="s">
        <v>75</v>
      </c>
    </row>
    <row r="14" spans="3:15" x14ac:dyDescent="0.3">
      <c r="C14" s="13" t="s">
        <v>0</v>
      </c>
      <c r="D14" s="13" t="s">
        <v>1</v>
      </c>
      <c r="E14" s="13" t="s">
        <v>2</v>
      </c>
      <c r="F14" s="13" t="s">
        <v>3</v>
      </c>
      <c r="G14" s="13" t="s">
        <v>4</v>
      </c>
      <c r="H14" s="13" t="s">
        <v>5</v>
      </c>
      <c r="I14" s="13" t="s">
        <v>6</v>
      </c>
      <c r="J14" s="13" t="s">
        <v>7</v>
      </c>
      <c r="K14" s="13" t="s">
        <v>8</v>
      </c>
      <c r="L14" s="13" t="s">
        <v>9</v>
      </c>
      <c r="M14" s="14" t="s">
        <v>56</v>
      </c>
      <c r="N14" s="14" t="s">
        <v>58</v>
      </c>
      <c r="O14" s="14" t="s">
        <v>57</v>
      </c>
    </row>
    <row r="15" spans="3:15" x14ac:dyDescent="0.3">
      <c r="C15" s="7">
        <f>IF(D15="","",ROW()-ROW($C$14))</f>
        <v>1</v>
      </c>
      <c r="D15" s="8" t="s">
        <v>10</v>
      </c>
      <c r="E15" s="8" t="s">
        <v>11</v>
      </c>
      <c r="F15" s="8" t="s">
        <v>12</v>
      </c>
      <c r="G15" s="9">
        <v>45658</v>
      </c>
      <c r="H15" s="9">
        <v>45703</v>
      </c>
      <c r="I15" s="8" t="s">
        <v>13</v>
      </c>
      <c r="J15" s="8" t="s">
        <v>14</v>
      </c>
      <c r="K15" s="9"/>
      <c r="L15" s="8" t="s">
        <v>15</v>
      </c>
      <c r="M15" s="6" t="str">
        <f ca="1">IF(Table5[[#This Row],[Start Date]]="","",IF(Table5[[#This Row],[Status]]="Completed","No",IF(Table5[[#This Row],[Due Date]]&lt;IF(Table5[[#This Row],[Completion Date]]="",TODAY(),Table5[[#This Row],[Completion Date]]),"Yes","No")))</f>
        <v>Yes</v>
      </c>
      <c r="N15" s="6">
        <f ca="1">IF(AND(Table5[[#This Row],[Status]]&lt;&gt;"Completed",Table5[[#This Row],[Due Date]]&lt;=TODAY()),TODAY()-Table5[[#This Row],[Due Date]],"")</f>
        <v>46</v>
      </c>
      <c r="O15" s="4" t="str">
        <f ca="1">IF(Table5[[#This Row],[Overdue Days]]&lt;&gt;"",VLOOKUP(Table5[[#This Row],[Overdue Days]],AgingT[],2),"")</f>
        <v>Above 25 days</v>
      </c>
    </row>
    <row r="16" spans="3:15" x14ac:dyDescent="0.3">
      <c r="C16" s="10">
        <f t="shared" ref="C16:C24" si="0">IF(D16="","",ROW()-ROW($C$14))</f>
        <v>2</v>
      </c>
      <c r="D16" s="5" t="s">
        <v>16</v>
      </c>
      <c r="E16" s="5" t="s">
        <v>17</v>
      </c>
      <c r="F16" s="5" t="s">
        <v>18</v>
      </c>
      <c r="G16" s="11">
        <v>45658</v>
      </c>
      <c r="H16" s="11">
        <v>45721</v>
      </c>
      <c r="I16" s="5" t="s">
        <v>13</v>
      </c>
      <c r="J16" s="5" t="s">
        <v>19</v>
      </c>
      <c r="K16" s="11">
        <v>45843</v>
      </c>
      <c r="L16" s="5" t="s">
        <v>20</v>
      </c>
      <c r="M16" s="6" t="str">
        <f ca="1">IF(Table5[[#This Row],[Start Date]]="","",IF(Table5[[#This Row],[Status]]="Completed","No",IF(Table5[[#This Row],[Due Date]]&lt;IF(Table5[[#This Row],[Completion Date]]="",TODAY(),Table5[[#This Row],[Completion Date]]),"Yes","No")))</f>
        <v>No</v>
      </c>
      <c r="N16" s="6" t="str">
        <f ca="1">IF(AND(Table5[[#This Row],[Status]]&lt;&gt;"Completed",Table5[[#This Row],[Due Date]]&lt;=TODAY()),TODAY()-Table5[[#This Row],[Due Date]],"")</f>
        <v/>
      </c>
      <c r="O16" s="4" t="str">
        <f ca="1">IF(Table5[[#This Row],[Overdue Days]]&lt;&gt;"",VLOOKUP(Table5[[#This Row],[Overdue Days]],AgingT[],2),"")</f>
        <v/>
      </c>
    </row>
    <row r="17" spans="3:15" x14ac:dyDescent="0.3">
      <c r="C17" s="6">
        <f t="shared" si="0"/>
        <v>3</v>
      </c>
      <c r="D17" s="4" t="s">
        <v>21</v>
      </c>
      <c r="E17" s="4" t="s">
        <v>22</v>
      </c>
      <c r="F17" s="4" t="s">
        <v>23</v>
      </c>
      <c r="G17" s="12">
        <v>45665</v>
      </c>
      <c r="H17" s="12">
        <v>45728</v>
      </c>
      <c r="I17" s="4" t="s">
        <v>24</v>
      </c>
      <c r="J17" s="4" t="s">
        <v>25</v>
      </c>
      <c r="K17" s="4"/>
      <c r="L17" s="4"/>
      <c r="M17" s="6" t="str">
        <f ca="1">IF(Table5[[#This Row],[Start Date]]="","",IF(Table5[[#This Row],[Status]]="Completed","No",IF(Table5[[#This Row],[Due Date]]&lt;IF(Table5[[#This Row],[Completion Date]]="",TODAY(),Table5[[#This Row],[Completion Date]]),"Yes","No")))</f>
        <v>Yes</v>
      </c>
      <c r="N17" s="6">
        <f ca="1">IF(AND(Table5[[#This Row],[Status]]&lt;&gt;"Completed",Table5[[#This Row],[Due Date]]&lt;=TODAY()),TODAY()-Table5[[#This Row],[Due Date]],"")</f>
        <v>21</v>
      </c>
      <c r="O17" s="4" t="str">
        <f ca="1">IF(Table5[[#This Row],[Overdue Days]]&lt;&gt;"",VLOOKUP(Table5[[#This Row],[Overdue Days]],AgingT[],2),"")</f>
        <v>20 to 25 days</v>
      </c>
    </row>
    <row r="18" spans="3:15" x14ac:dyDescent="0.3">
      <c r="C18" s="10">
        <f t="shared" si="0"/>
        <v>4</v>
      </c>
      <c r="D18" s="5" t="s">
        <v>26</v>
      </c>
      <c r="E18" s="5" t="s">
        <v>27</v>
      </c>
      <c r="F18" s="5" t="s">
        <v>28</v>
      </c>
      <c r="G18" s="11">
        <v>45667</v>
      </c>
      <c r="H18" s="11">
        <v>45868</v>
      </c>
      <c r="I18" s="5" t="s">
        <v>13</v>
      </c>
      <c r="J18" s="5" t="s">
        <v>14</v>
      </c>
      <c r="K18" s="5"/>
      <c r="L18" s="5" t="s">
        <v>29</v>
      </c>
      <c r="M18" s="6" t="str">
        <f ca="1">IF(Table5[[#This Row],[Start Date]]="","",IF(Table5[[#This Row],[Status]]="Completed","No",IF(Table5[[#This Row],[Due Date]]&lt;IF(Table5[[#This Row],[Completion Date]]="",TODAY(),Table5[[#This Row],[Completion Date]]),"Yes","No")))</f>
        <v>No</v>
      </c>
      <c r="N18" s="6" t="str">
        <f ca="1">IF(AND(Table5[[#This Row],[Status]]&lt;&gt;"Completed",Table5[[#This Row],[Due Date]]&lt;=TODAY()),TODAY()-Table5[[#This Row],[Due Date]],"")</f>
        <v/>
      </c>
      <c r="O18" s="4" t="str">
        <f ca="1">IF(Table5[[#This Row],[Overdue Days]]&lt;&gt;"",VLOOKUP(Table5[[#This Row],[Overdue Days]],AgingT[],2),"")</f>
        <v/>
      </c>
    </row>
    <row r="19" spans="3:15" x14ac:dyDescent="0.3">
      <c r="C19" s="6">
        <f t="shared" si="0"/>
        <v>5</v>
      </c>
      <c r="D19" s="4" t="s">
        <v>30</v>
      </c>
      <c r="E19" s="4" t="s">
        <v>31</v>
      </c>
      <c r="F19" s="4" t="s">
        <v>32</v>
      </c>
      <c r="G19" s="12">
        <v>45667</v>
      </c>
      <c r="H19" s="12">
        <v>45858</v>
      </c>
      <c r="I19" s="4" t="s">
        <v>24</v>
      </c>
      <c r="J19" s="4" t="s">
        <v>14</v>
      </c>
      <c r="K19" s="4"/>
      <c r="L19" s="4" t="s">
        <v>33</v>
      </c>
      <c r="M19" s="6" t="str">
        <f ca="1">IF(Table5[[#This Row],[Start Date]]="","",IF(Table5[[#This Row],[Status]]="Completed","No",IF(Table5[[#This Row],[Due Date]]&lt;IF(Table5[[#This Row],[Completion Date]]="",TODAY(),Table5[[#This Row],[Completion Date]]),"Yes","No")))</f>
        <v>No</v>
      </c>
      <c r="N19" s="6" t="str">
        <f ca="1">IF(AND(Table5[[#This Row],[Status]]&lt;&gt;"Completed",Table5[[#This Row],[Due Date]]&lt;=TODAY()),TODAY()-Table5[[#This Row],[Due Date]],"")</f>
        <v/>
      </c>
      <c r="O19" s="4" t="str">
        <f ca="1">IF(Table5[[#This Row],[Overdue Days]]&lt;&gt;"",VLOOKUP(Table5[[#This Row],[Overdue Days]],AgingT[],2),"")</f>
        <v/>
      </c>
    </row>
    <row r="20" spans="3:15" x14ac:dyDescent="0.3">
      <c r="C20" s="10">
        <f t="shared" si="0"/>
        <v>6</v>
      </c>
      <c r="D20" s="5" t="s">
        <v>34</v>
      </c>
      <c r="E20" s="5" t="s">
        <v>35</v>
      </c>
      <c r="F20" s="5" t="s">
        <v>36</v>
      </c>
      <c r="G20" s="11">
        <v>45662</v>
      </c>
      <c r="H20" s="11">
        <v>45741</v>
      </c>
      <c r="I20" s="5" t="s">
        <v>37</v>
      </c>
      <c r="J20" s="5" t="s">
        <v>38</v>
      </c>
      <c r="K20" s="5"/>
      <c r="L20" s="5" t="s">
        <v>39</v>
      </c>
      <c r="M20" s="6" t="str">
        <f ca="1">IF(Table5[[#This Row],[Start Date]]="","",IF(Table5[[#This Row],[Status]]="Completed","No",IF(Table5[[#This Row],[Due Date]]&lt;IF(Table5[[#This Row],[Completion Date]]="",TODAY(),Table5[[#This Row],[Completion Date]]),"Yes","No")))</f>
        <v>Yes</v>
      </c>
      <c r="N20" s="6">
        <f ca="1">IF(AND(Table5[[#This Row],[Status]]&lt;&gt;"Completed",Table5[[#This Row],[Due Date]]&lt;=TODAY()),TODAY()-Table5[[#This Row],[Due Date]],"")</f>
        <v>8</v>
      </c>
      <c r="O20" s="4" t="str">
        <f ca="1">IF(Table5[[#This Row],[Overdue Days]]&lt;&gt;"",VLOOKUP(Table5[[#This Row],[Overdue Days]],AgingT[],2),"")</f>
        <v>5 to 10 days</v>
      </c>
    </row>
    <row r="21" spans="3:15" x14ac:dyDescent="0.3">
      <c r="C21" s="6">
        <f t="shared" si="0"/>
        <v>7</v>
      </c>
      <c r="D21" s="4" t="s">
        <v>40</v>
      </c>
      <c r="E21" s="4" t="s">
        <v>41</v>
      </c>
      <c r="F21" s="4" t="s">
        <v>42</v>
      </c>
      <c r="G21" s="12">
        <v>45662</v>
      </c>
      <c r="H21" s="12">
        <v>45845</v>
      </c>
      <c r="I21" s="4" t="s">
        <v>13</v>
      </c>
      <c r="J21" s="4" t="s">
        <v>19</v>
      </c>
      <c r="K21" s="12">
        <v>45844</v>
      </c>
      <c r="L21" s="4" t="s">
        <v>43</v>
      </c>
      <c r="M21" s="6" t="str">
        <f ca="1">IF(Table5[[#This Row],[Start Date]]="","",IF(Table5[[#This Row],[Status]]="Completed","No",IF(Table5[[#This Row],[Due Date]]&lt;IF(Table5[[#This Row],[Completion Date]]="",TODAY(),Table5[[#This Row],[Completion Date]]),"Yes","No")))</f>
        <v>No</v>
      </c>
      <c r="N21" s="6" t="str">
        <f ca="1">IF(AND(Table5[[#This Row],[Status]]&lt;&gt;"Completed",Table5[[#This Row],[Due Date]]&lt;=TODAY()),TODAY()-Table5[[#This Row],[Due Date]],"")</f>
        <v/>
      </c>
      <c r="O21" s="4" t="str">
        <f ca="1">IF(Table5[[#This Row],[Overdue Days]]&lt;&gt;"",VLOOKUP(Table5[[#This Row],[Overdue Days]],AgingT[],2),"")</f>
        <v/>
      </c>
    </row>
    <row r="22" spans="3:15" x14ac:dyDescent="0.3">
      <c r="C22" s="10">
        <f t="shared" si="0"/>
        <v>8</v>
      </c>
      <c r="D22" s="5" t="s">
        <v>44</v>
      </c>
      <c r="E22" s="5" t="s">
        <v>45</v>
      </c>
      <c r="F22" s="5" t="s">
        <v>46</v>
      </c>
      <c r="G22" s="11">
        <v>45672</v>
      </c>
      <c r="H22" s="11">
        <v>45884</v>
      </c>
      <c r="I22" s="5" t="s">
        <v>47</v>
      </c>
      <c r="J22" s="5" t="s">
        <v>25</v>
      </c>
      <c r="K22" s="5"/>
      <c r="L22" s="5"/>
      <c r="M22" s="6" t="str">
        <f ca="1">IF(Table5[[#This Row],[Start Date]]="","",IF(Table5[[#This Row],[Status]]="Completed","No",IF(Table5[[#This Row],[Due Date]]&lt;IF(Table5[[#This Row],[Completion Date]]="",TODAY(),Table5[[#This Row],[Completion Date]]),"Yes","No")))</f>
        <v>No</v>
      </c>
      <c r="N22" s="6" t="str">
        <f ca="1">IF(AND(Table5[[#This Row],[Status]]&lt;&gt;"Completed",Table5[[#This Row],[Due Date]]&lt;=TODAY()),TODAY()-Table5[[#This Row],[Due Date]],"")</f>
        <v/>
      </c>
      <c r="O22" s="4" t="str">
        <f ca="1">IF(Table5[[#This Row],[Overdue Days]]&lt;&gt;"",VLOOKUP(Table5[[#This Row],[Overdue Days]],AgingT[],2),"")</f>
        <v/>
      </c>
    </row>
    <row r="23" spans="3:15" x14ac:dyDescent="0.3">
      <c r="C23" s="6">
        <f t="shared" si="0"/>
        <v>9</v>
      </c>
      <c r="D23" s="4" t="s">
        <v>48</v>
      </c>
      <c r="E23" s="4" t="s">
        <v>49</v>
      </c>
      <c r="F23" s="4" t="s">
        <v>50</v>
      </c>
      <c r="G23" s="12">
        <v>45672</v>
      </c>
      <c r="H23" s="12">
        <v>45734</v>
      </c>
      <c r="I23" s="4" t="s">
        <v>24</v>
      </c>
      <c r="J23" s="4" t="s">
        <v>14</v>
      </c>
      <c r="K23" s="4"/>
      <c r="L23" s="4" t="s">
        <v>51</v>
      </c>
      <c r="M23" s="6" t="str">
        <f ca="1">IF(Table5[[#This Row],[Start Date]]="","",IF(Table5[[#This Row],[Status]]="Completed","No",IF(Table5[[#This Row],[Due Date]]&lt;IF(Table5[[#This Row],[Completion Date]]="",TODAY(),Table5[[#This Row],[Completion Date]]),"Yes","No")))</f>
        <v>Yes</v>
      </c>
      <c r="N23" s="6">
        <f ca="1">IF(AND(Table5[[#This Row],[Status]]&lt;&gt;"Completed",Table5[[#This Row],[Due Date]]&lt;=TODAY()),TODAY()-Table5[[#This Row],[Due Date]],"")</f>
        <v>15</v>
      </c>
      <c r="O23" s="4" t="str">
        <f ca="1">IF(Table5[[#This Row],[Overdue Days]]&lt;&gt;"",VLOOKUP(Table5[[#This Row],[Overdue Days]],AgingT[],2),"")</f>
        <v>15 to 20 days</v>
      </c>
    </row>
    <row r="24" spans="3:15" x14ac:dyDescent="0.3">
      <c r="C24" s="10">
        <f t="shared" si="0"/>
        <v>10</v>
      </c>
      <c r="D24" s="5" t="s">
        <v>52</v>
      </c>
      <c r="E24" s="5" t="s">
        <v>53</v>
      </c>
      <c r="F24" s="5" t="s">
        <v>54</v>
      </c>
      <c r="G24" s="11">
        <v>45870</v>
      </c>
      <c r="H24" s="11">
        <v>45899</v>
      </c>
      <c r="I24" s="5" t="s">
        <v>13</v>
      </c>
      <c r="J24" s="5" t="s">
        <v>25</v>
      </c>
      <c r="K24" s="5"/>
      <c r="L24" s="5" t="s">
        <v>55</v>
      </c>
      <c r="M24" s="6" t="str">
        <f ca="1">IF(Table5[[#This Row],[Start Date]]="","",IF(Table5[[#This Row],[Status]]="Completed","No",IF(Table5[[#This Row],[Due Date]]&lt;IF(Table5[[#This Row],[Completion Date]]="",TODAY(),Table5[[#This Row],[Completion Date]]),"Yes","No")))</f>
        <v>No</v>
      </c>
      <c r="N24" s="6" t="str">
        <f ca="1">IF(AND(Table5[[#This Row],[Status]]&lt;&gt;"Completed",Table5[[#This Row],[Due Date]]&lt;=TODAY()),TODAY()-Table5[[#This Row],[Due Date]],"")</f>
        <v/>
      </c>
      <c r="O24" s="4" t="str">
        <f ca="1">IF(Table5[[#This Row],[Overdue Days]]&lt;&gt;"",VLOOKUP(Table5[[#This Row],[Overdue Days]],AgingT[],2),"")</f>
        <v/>
      </c>
    </row>
  </sheetData>
  <pageMargins left="0.7" right="0.7" top="0.75" bottom="0.75" header="0.3" footer="0.3"/>
  <drawing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A64816-2833-422A-8C5A-D9646CFA0EFB}">
  <dimension ref="B4:O10"/>
  <sheetViews>
    <sheetView topLeftCell="G1" workbookViewId="0">
      <selection activeCell="O5" sqref="O5"/>
    </sheetView>
  </sheetViews>
  <sheetFormatPr defaultRowHeight="16.5" x14ac:dyDescent="0.3"/>
  <cols>
    <col min="2" max="2" width="14.875" customWidth="1"/>
    <col min="3" max="3" width="13.125" bestFit="1" customWidth="1"/>
    <col min="4" max="4" width="13.125" customWidth="1"/>
    <col min="6" max="6" width="11.625" bestFit="1" customWidth="1"/>
    <col min="7" max="7" width="11.625" customWidth="1"/>
    <col min="9" max="9" width="10.625" bestFit="1" customWidth="1"/>
    <col min="12" max="12" width="14.875" customWidth="1"/>
    <col min="13" max="13" width="9.25" customWidth="1"/>
    <col min="15" max="15" width="12.625" customWidth="1"/>
  </cols>
  <sheetData>
    <row r="4" spans="2:15" x14ac:dyDescent="0.3">
      <c r="B4" t="s">
        <v>58</v>
      </c>
      <c r="C4" t="s">
        <v>57</v>
      </c>
      <c r="D4" t="s">
        <v>65</v>
      </c>
      <c r="F4" s="2" t="s">
        <v>6</v>
      </c>
      <c r="G4" s="2" t="s">
        <v>65</v>
      </c>
      <c r="I4" s="2" t="s">
        <v>7</v>
      </c>
      <c r="J4" s="2" t="s">
        <v>65</v>
      </c>
      <c r="L4" t="s">
        <v>58</v>
      </c>
      <c r="M4" t="s">
        <v>65</v>
      </c>
      <c r="O4" s="15" t="s">
        <v>68</v>
      </c>
    </row>
    <row r="5" spans="2:15" x14ac:dyDescent="0.3">
      <c r="B5" s="1">
        <v>0</v>
      </c>
      <c r="C5" t="s">
        <v>59</v>
      </c>
      <c r="D5">
        <f ca="1">COUNTIF(Table5[Aging],AgingT[[#This Row],[Aging]])</f>
        <v>0</v>
      </c>
      <c r="F5" t="s">
        <v>13</v>
      </c>
      <c r="G5">
        <f>COUNTIF(Table5[Priority],PriorityT[[#This Row],[Priority]])</f>
        <v>5</v>
      </c>
      <c r="I5" t="s">
        <v>14</v>
      </c>
      <c r="J5">
        <f>COUNTIF(Table5[Status],StatusT[[#This Row],[Status]])</f>
        <v>4</v>
      </c>
      <c r="L5" t="s">
        <v>66</v>
      </c>
      <c r="M5">
        <f ca="1">COUNTIF(Table5[Overdue],Table6[[#This Row],[Overdue Days]])</f>
        <v>4</v>
      </c>
      <c r="O5" s="3">
        <f>COUNTA(Table5[Task Name])</f>
        <v>10</v>
      </c>
    </row>
    <row r="6" spans="2:15" x14ac:dyDescent="0.3">
      <c r="B6" s="1">
        <v>5</v>
      </c>
      <c r="C6" t="s">
        <v>60</v>
      </c>
      <c r="D6">
        <f ca="1">COUNTIF(Table5[Aging],AgingT[[#This Row],[Aging]])</f>
        <v>1</v>
      </c>
      <c r="F6" t="s">
        <v>24</v>
      </c>
      <c r="G6">
        <f>COUNTIF(Table5[Priority],PriorityT[[#This Row],[Priority]])</f>
        <v>3</v>
      </c>
      <c r="I6" t="s">
        <v>19</v>
      </c>
      <c r="J6">
        <f>COUNTIF(Table5[Status],StatusT[[#This Row],[Status]])</f>
        <v>2</v>
      </c>
      <c r="L6" t="s">
        <v>67</v>
      </c>
      <c r="M6">
        <f ca="1">COUNTIF(Table5[Overdue],Table6[[#This Row],[Overdue Days]])</f>
        <v>6</v>
      </c>
    </row>
    <row r="7" spans="2:15" x14ac:dyDescent="0.3">
      <c r="B7" s="1">
        <v>10</v>
      </c>
      <c r="C7" t="s">
        <v>61</v>
      </c>
      <c r="D7">
        <f ca="1">COUNTIF(Table5[Aging],AgingT[[#This Row],[Aging]])</f>
        <v>0</v>
      </c>
      <c r="F7" t="s">
        <v>37</v>
      </c>
      <c r="G7">
        <f>COUNTIF(Table5[Priority],PriorityT[[#This Row],[Priority]])</f>
        <v>1</v>
      </c>
      <c r="I7" t="s">
        <v>25</v>
      </c>
      <c r="J7">
        <f>COUNTIF(Table5[Status],StatusT[[#This Row],[Status]])</f>
        <v>3</v>
      </c>
    </row>
    <row r="8" spans="2:15" x14ac:dyDescent="0.3">
      <c r="B8" s="1">
        <v>15</v>
      </c>
      <c r="C8" t="s">
        <v>62</v>
      </c>
      <c r="D8">
        <f ca="1">COUNTIF(Table5[Aging],AgingT[[#This Row],[Aging]])</f>
        <v>1</v>
      </c>
      <c r="F8" t="s">
        <v>47</v>
      </c>
      <c r="G8">
        <f>COUNTIF(Table5[Priority],PriorityT[[#This Row],[Priority]])</f>
        <v>1</v>
      </c>
      <c r="I8" t="s">
        <v>38</v>
      </c>
      <c r="J8">
        <f>COUNTIF(Table5[Status],StatusT[[#This Row],[Status]])</f>
        <v>1</v>
      </c>
    </row>
    <row r="9" spans="2:15" x14ac:dyDescent="0.3">
      <c r="B9" s="1">
        <v>20</v>
      </c>
      <c r="C9" t="s">
        <v>63</v>
      </c>
      <c r="D9">
        <f ca="1">COUNTIF(Table5[Aging],AgingT[[#This Row],[Aging]])</f>
        <v>1</v>
      </c>
    </row>
    <row r="10" spans="2:15" x14ac:dyDescent="0.3">
      <c r="B10" s="1">
        <v>25</v>
      </c>
      <c r="C10" t="s">
        <v>64</v>
      </c>
      <c r="D10">
        <f ca="1">COUNTIF(Table5[Aging],AgingT[[#This Row],[Aging]])</f>
        <v>1</v>
      </c>
    </row>
  </sheetData>
  <pageMargins left="0.7" right="0.7" top="0.75" bottom="0.75" header="0.3" footer="0.3"/>
  <tableParts count="4">
    <tablePart r:id="rId1"/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Task Manager</vt:lpstr>
      <vt:lpstr>Settings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Asad Rauf</dc:creator>
  <cp:lastModifiedBy>Asad Rauf</cp:lastModifiedBy>
  <dcterms:created xsi:type="dcterms:W3CDTF">2025-04-02T14:12:32Z</dcterms:created>
  <dcterms:modified xsi:type="dcterms:W3CDTF">2025-04-02T17:19:31Z</dcterms:modified>
</cp:coreProperties>
</file>